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<sst xmlns="http://schemas.openxmlformats.org/spreadsheetml/2006/main" count="1063" uniqueCount="872">
  <si>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</si>
  <si>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</si>
  <si>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</si>
  <si>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</si>
  <si>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</si>
  <si>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</si>
  <si>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</si>
  <si>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</si>
  <si>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</si>
  <si>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</si>
  <si>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</si>
  <si>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</si>
  <si>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</si>
  <si>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</si>
  <si>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</si>
  <si>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</si>
  <si>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</si>
  <si>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</si>
  <si>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</si>
  <si>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</si>
  <si>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</si>
  <si>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</si>
  <si>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</si>
  <si>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</si>
  <si>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</si>
  <si>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</si>
  <si>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</si>
  <si>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</si>
  <si>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</si>
  <si>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</si>
  <si>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</si>
  <si>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</si>
  <si>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</si>
  <si>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</si>
  <si>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</si>
  <si>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</si>
  <si>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</si>
  <si>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</si>
  <si>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</si>
  <si>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</si>
  <si>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</si>
  <si>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</si>
  <si>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</si>
  <si>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</si>
  <si>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</si>
  <si>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</si>
  <si>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</si>
  <si>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</si>
  <si>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</si>
  <si>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</si>
  <si>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</si>
  <si>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</si>
  <si>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</si>
  <si>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</si>
  <si>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</si>
  <si>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</si>
  <si>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</si>
  <si>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</si>
  <si>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</si>
  <si>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</si>
  <si>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</si>
  <si>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</si>
  <si>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</si>
  <si>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</si>
  <si>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</si>
  <si>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</si>
  <si>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</si>
  <si>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</si>
  <si>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</si>
  <si>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</si>
  <si>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</si>
  <si>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</si>
  <si>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</si>
  <si>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</si>
  <si>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</si>
  <si>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</si>
  <si>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</si>
  <si>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</si>
  <si>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</si>
  <si>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</si>
  <si>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</si>
  <si>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</si>
  <si>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</si>
  <si>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</si>
  <si>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</si>
  <si>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</si>
  <si>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</si>
  <si>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</si>
  <si>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</si>
  <si>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</si>
  <si>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</si>
  <si>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</si>
  <si>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</si>
  <si>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</si>
  <si>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</si>
  <si>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</si>
  <si>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</si>
  <si>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</si>
  <si>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</si>
  <si>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</si>
  <si>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</si>
  <si>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</si>
  <si>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</si>
  <si>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</si>
  <si>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</si>
  <si>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</si>
  <si>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</si>
  <si>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</si>
  <si>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</si>
  <si>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</si>
  <si>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</si>
  <si>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</si>
  <si>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</si>
  <si>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</si>
  <si>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</si>
  <si>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</si>
  <si>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</si>
  <si>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</si>
  <si>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</si>
  <si>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</si>
  <si>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</si>
  <si>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</si>
  <si>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</si>
  <si>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</si>
  <si>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</si>
  <si>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</si>
  <si>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</si>
  <si>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</si>
  <si>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</si>
  <si>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</si>
  <si>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</si>
  <si>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</si>
  <si>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</si>
  <si>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</si>
  <si>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</si>
  <si>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</si>
  <si>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</si>
  <si>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</si>
  <si>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</si>
  <si>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</si>
  <si>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</si>
  <si>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</si>
  <si>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</si>
  <si>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</si>
  <si>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</si>
  <si>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</si>
  <si>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</si>
  <si>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</si>
  <si>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</si>
  <si>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</si>
  <si>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</si>
  <si>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</si>
  <si>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</si>
  <si>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</si>
  <si>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</si>
  <si>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</si>
  <si>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</si>
  <si>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</si>
  <si>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</si>
  <si>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</si>
  <si>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</si>
  <si>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</si>
  <si>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</si>
  <si>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</si>
  <si>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</si>
  <si>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</si>
  <si>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</si>
  <si>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</si>
  <si>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</si>
  <si>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</si>
  <si>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</si>
  <si>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</si>
  <si>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</si>
  <si>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</si>
  <si>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</si>
  <si>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</si>
  <si>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</si>
  <si>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</si>
  <si>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</si>
  <si>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</si>
  <si>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</si>
  <si>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</si>
  <si>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</si>
  <si>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</si>
  <si>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</si>
  <si>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</si>
  <si>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</si>
  <si>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</si>
  <si>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</si>
  <si>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</si>
  <si>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</si>
  <si>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</si>
  <si>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</si>
  <si>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</si>
  <si>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</si>
  <si>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</si>
  <si>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</si>
  <si>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</si>
  <si>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</si>
  <si>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</si>
  <si>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</si>
  <si>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</si>
  <si>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</si>
  <si>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</si>
  <si>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</si>
  <si>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</si>
  <si>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</si>
  <si>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</si>
  <si>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</si>
  <si>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</si>
  <si>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</si>
  <si>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</si>
  <si>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</si>
  <si>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</si>
  <si>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</si>
  <si>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</si>
  <si>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</si>
  <si>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</si>
  <si>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</si>
  <si>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</si>
  <si>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</si>
  <si>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</si>
  <si>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</si>
  <si>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</si>
  <si>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</si>
  <si>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</si>
  <si>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</si>
  <si>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</si>
  <si>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</si>
  <si>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</si>
  <si>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</si>
  <si>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</si>
  <si>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</si>
  <si>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</si>
  <si>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</si>
  <si>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</si>
  <si>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</si>
  <si>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</si>
  <si>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</si>
  <si>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</si>
  <si>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</si>
  <si>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</si>
  <si>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</si>
  <si>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</si>
  <si>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</si>
  <si>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</si>
  <si>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</si>
  <si>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</si>
  <si>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</si>
  <si>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</si>
  <si>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</si>
  <si>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</si>
  <si>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</si>
  <si>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</si>
  <si>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</si>
  <si>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</si>
  <si>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</si>
  <si>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</si>
  <si>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</si>
  <si>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</si>
  <si>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</si>
  <si>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</si>
  <si>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</si>
  <si>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</si>
  <si>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</si>
  <si>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</si>
  <si>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</si>
  <si>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</si>
  <si>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</si>
  <si>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</si>
  <si>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</si>
  <si>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</si>
  <si>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</si>
  <si>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</si>
  <si>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</si>
  <si>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</si>
  <si>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</si>
  <si>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</si>
  <si>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</si>
  <si>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</si>
  <si>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</si>
  <si>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</si>
  <si>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</si>
  <si>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</si>
  <si>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</si>
  <si>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</si>
  <si>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</si>
  <si>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</si>
  <si>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</si>
  <si>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</si>
  <si>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</si>
  <si>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</si>
  <si>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</si>
  <si>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</si>
  <si>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</si>
  <si>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</si>
  <si>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</si>
  <si>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</si>
  <si>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</si>
  <si>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</si>
  <si>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</si>
  <si>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</si>
  <si>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</si>
  <si>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</si>
  <si>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</si>
  <si>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</si>
  <si>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</si>
  <si>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</si>
  <si>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</si>
  <si>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</si>
  <si>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</si>
  <si>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</si>
  <si>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</si>
  <si>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</si>
  <si>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</si>
  <si>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</si>
  <si>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</si>
  <si>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</si>
  <si>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</si>
  <si>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</si>
  <si>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</si>
  <si>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</si>
  <si>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</si>
  <si>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</si>
  <si>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</si>
  <si>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</si>
  <si>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</si>
  <si>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</si>
  <si>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</si>
  <si>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</si>
  <si>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</si>
  <si>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</si>
  <si>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</si>
  <si>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</si>
  <si>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</si>
  <si>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</si>
  <si>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</si>
  <si>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</si>
  <si>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</si>
  <si>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</si>
  <si>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</si>
  <si>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</si>
  <si>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</si>
  <si>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</si>
  <si>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</si>
  <si>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</si>
  <si>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</si>
  <si>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</si>
  <si>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</si>
  <si>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</si>
  <si>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</si>
  <si>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</si>
  <si>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</si>
  <si>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</si>
  <si>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</si>
  <si>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</si>
  <si>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</si>
  <si>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</si>
  <si>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</si>
  <si>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</si>
  <si>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</si>
  <si>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</si>
  <si>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</si>
  <si>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</si>
  <si>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</si>
  <si>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</si>
  <si>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</si>
  <si>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</si>
  <si>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</si>
  <si>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</si>
  <si>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</si>
  <si>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</si>
  <si>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</si>
  <si>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</si>
  <si>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</si>
  <si>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</si>
  <si>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</si>
  <si>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</si>
  <si>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</si>
  <si>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</si>
  <si>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</si>
  <si>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</si>
  <si>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</si>
  <si>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</si>
  <si>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</si>
  <si>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</si>
  <si>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</si>
  <si>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</si>
  <si>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</si>
  <si>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</si>
  <si>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</si>
  <si>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</si>
  <si>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</si>
  <si>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</si>
  <si>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</si>
  <si>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</si>
  <si>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</si>
  <si>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</si>
  <si>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</si>
  <si>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</si>
  <si>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</si>
  <si>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</si>
  <si>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</si>
  <si>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</si>
  <si>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</si>
  <si>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</si>
  <si>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</si>
  <si>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</si>
  <si>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</si>
  <si>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</si>
  <si>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</si>
  <si>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</si>
  <si>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</si>
  <si>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</si>
  <si>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</si>
  <si>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</si>
  <si>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</si>
  <si>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</si>
  <si>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</si>
  <si>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</si>
  <si>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</si>
  <si>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</si>
  <si>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</si>
  <si>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</si>
  <si>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</si>
  <si>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</si>
  <si>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</si>
  <si>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</si>
  <si>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</si>
  <si>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</si>
  <si>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</si>
  <si>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</si>
  <si>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</si>
  <si>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</si>
  <si>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</si>
  <si>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</si>
  <si>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</si>
  <si>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</si>
  <si>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</si>
  <si>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</si>
  <si>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</si>
  <si>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</si>
  <si>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</si>
  <si>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</si>
  <si>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</si>
  <si>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</si>
  <si>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</si>
  <si>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</si>
  <si>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</si>
  <si>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</si>
  <si>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</si>
  <si>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</si>
  <si>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</si>
  <si>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</si>
  <si>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</si>
  <si>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</si>
  <si>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</si>
  <si>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</si>
  <si>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</si>
  <si>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</si>
  <si>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</si>
  <si>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</si>
  <si>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</si>
  <si>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</si>
  <si>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</si>
  <si>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</si>
  <si>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</si>
  <si>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</si>
  <si>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</si>
  <si>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</si>
  <si>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</si>
  <si>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</si>
  <si>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</si>
  <si>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</si>
  <si>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</si>
  <si>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</si>
  <si>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</si>
  <si>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</si>
  <si>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</si>
  <si>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</si>
  <si>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</si>
  <si>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</si>
  <si>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</si>
  <si>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</si>
  <si>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</si>
  <si>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</si>
  <si>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</si>
  <si>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</si>
  <si>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</si>
  <si>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</si>
  <si>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</si>
  <si>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</si>
  <si>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</si>
  <si>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</si>
  <si>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</si>
  <si>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</si>
  <si>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</si>
  <si>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</si>
  <si>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</si>
  <si>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</si>
  <si>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</si>
  <si>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</si>
  <si>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</si>
  <si>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</si>
  <si>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</si>
  <si>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</si>
  <si>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</si>
  <si>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</si>
  <si>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</si>
  <si>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</si>
  <si>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</si>
  <si>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</si>
  <si>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</si>
  <si>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</si>
  <si>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</si>
  <si>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</si>
  <si>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</si>
  <si>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</si>
  <si>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</si>
  <si>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</si>
  <si>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</si>
  <si>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</si>
  <si>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</si>
  <si>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</si>
  <si>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</si>
  <si>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</si>
  <si>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</si>
  <si>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</si>
  <si>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</si>
  <si>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</si>
  <si>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</si>
  <si>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</si>
  <si>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</si>
  <si>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</si>
  <si>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</si>
  <si>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</si>
  <si>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</si>
  <si>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</si>
  <si>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</si>
  <si>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</si>
  <si>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</si>
  <si>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</si>
  <si>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</si>
  <si>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</si>
  <si>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</si>
  <si>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</si>
  <si>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</si>
  <si>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</si>
  <si>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</si>
  <si>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</si>
  <si>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</si>
  <si>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</si>
  <si>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</si>
  <si>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</si>
  <si>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</si>
  <si>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</si>
  <si>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</si>
  <si>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</si>
  <si>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</si>
  <si>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</si>
  <si>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</si>
  <si>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</si>
  <si>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</si>
  <si>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</si>
  <si>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</si>
  <si>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</si>
  <si>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</si>
  <si>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</si>
  <si>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</si>
  <si>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</si>
  <si>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</si>
  <si>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</si>
  <si>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</si>
  <si>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</si>
  <si>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</si>
  <si>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</si>
  <si>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</si>
  <si>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</si>
  <si>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</si>
  <si>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</si>
  <si>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</si>
  <si>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</si>
  <si>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</si>
  <si>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</si>
  <si>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</si>
  <si>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</si>
  <si>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</si>
  <si>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</si>
  <si>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</si>
  <si>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</si>
  <si>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</si>
  <si>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</si>
  <si>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</si>
  <si>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</si>
  <si>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</si>
  <si>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</si>
  <si>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</si>
  <si>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</si>
  <si>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</si>
  <si>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</si>
  <si>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</si>
  <si>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</si>
  <si>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</si>
  <si>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</si>
  <si>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</si>
  <si>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</si>
  <si>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</si>
  <si>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</si>
  <si>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</si>
  <si>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</si>
  <si>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</si>
  <si>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</si>
  <si>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</si>
  <si>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</si>
  <si>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</si>
  <si>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</si>
  <si>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</si>
  <si>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</si>
  <si>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</si>
  <si>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</si>
  <si>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</si>
  <si>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</si>
  <si>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</si>
  <si>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</si>
  <si>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</si>
  <si>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</si>
  <si>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</si>
  <si>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</si>
  <si>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</si>
  <si>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</si>
  <si>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</si>
  <si>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</si>
  <si>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</si>
  <si>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</si>
  <si>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</si>
  <si>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</si>
  <si>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</si>
  <si>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</si>
  <si>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</si>
  <si>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</si>
  <si>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</si>
  <si>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</si>
  <si>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</si>
  <si>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</si>
  <si>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</si>
  <si>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</si>
  <si>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</si>
  <si>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</si>
  <si>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</si>
  <si>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</si>
  <si>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</si>
  <si>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</si>
  <si>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</si>
  <si>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</si>
  <si>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</si>
  <si>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</si>
  <si>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</si>
  <si>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</si>
  <si>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</si>
  <si>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</si>
  <si>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</si>
  <si>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</si>
  <si>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</si>
  <si>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</si>
  <si>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</si>
  <si>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</si>
  <si>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</si>
  <si>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</si>
  <si>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</si>
  <si>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</si>
  <si>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</si>
  <si>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</si>
  <si>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</si>
  <si>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</si>
  <si>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</si>
  <si>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</si>
  <si>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</si>
  <si>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</si>
  <si>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</si>
  <si>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</si>
  <si>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</si>
  <si>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</si>
  <si>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</si>
  <si>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</si>
  <si>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</si>
  <si>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</si>
  <si>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</si>
  <si>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</si>
  <si>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</si>
  <si>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</si>
  <si>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</si>
  <si>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</si>
  <si>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</si>
  <si>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</si>
  <si>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</si>
  <si>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</si>
  <si>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</si>
  <si>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</si>
  <si>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</si>
  <si>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</si>
  <si>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</si>
  <si>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</si>
  <si>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</si>
  <si>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</si>
  <si>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</si>
  <si>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</si>
  <si>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</si>
  <si>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</si>
  <si>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</si>
  <si>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</si>
  <si>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</si>
  <si>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</si>
  <si>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</si>
  <si>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</si>
  <si>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</si>
  <si>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</si>
  <si>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</si>
  <si>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</si>
  <si>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</si>
  <si>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</si>
  <si>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</si>
  <si>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</si>
  <si>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</si>
  <si>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</si>
  <si>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</si>
  <si>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</si>
  <si>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</si>
  <si>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</si>
  <si>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</si>
  <si>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</si>
  <si>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</si>
  <si>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</si>
  <si>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</si>
  <si>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</si>
  <si>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</si>
  <si>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</si>
  <si>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</si>
  <si>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</si>
  <si>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</si>
  <si>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</si>
  <si>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</si>
  <si>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</si>
  <si>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</si>
  <si>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</si>
  <si>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</si>
  <si>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</si>
  <si>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</si>
  <si>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</si>
  <si>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</si>
  <si>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</si>
  <si>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</si>
  <si>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</si>
  <si>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</si>
  <si>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</si>
  <si>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</si>
  <si>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</si>
  <si>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</si>
  <si>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</si>
  <si>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</si>
  <si>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</si>
  <si>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</si>
  <si>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</si>
  <si>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</si>
  <si>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</si>
  <si>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</si>
  <si>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</si>
  <si>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</si>
  <si>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</si>
  <si>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</si>
  <si>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</si>
  <si>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</si>
  <si>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</si>
  <si>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</si>
  <si>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</si>
  <si>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</si>
  <si>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</si>
  <si>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</si>
  <si>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</si>
  <si>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</si>
  <si>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</si>
  <si>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</si>
  <si>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</si>
  <si>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</si>
  <si>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</si>
  <si>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</si>
  <si>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</si>
  <si>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</si>
  <si>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</si>
  <si>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</si>
  <si>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</si>
  <si>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</si>
  <si>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</si>
  <si>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</si>
  <si>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</si>
  <si>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</si>
  <si>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</si>
  <si>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</si>
  <si>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</si>
  <si>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</si>
  <si>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</si>
  <si>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</si>
  <si>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</si>
  <si>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</si>
  <si>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</si>
  <si>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</si>
  <si>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</si>
  <si>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</si>
  <si>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</si>
  <si>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</si>
  <si>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</si>
  <si>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</si>
  <si>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</si>
  <si>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</si>
  <si>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</si>
  <si>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</si>
  <si>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</si>
  <si>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</si>
  <si>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</si>
  <si>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</si>
  <si>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</si>
  <si>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</si>
  <si>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</si>
  <si>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</si>
  <si>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</si>
  <si>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</si>
  <si>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</si>
  <si>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</si>
  <si>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</si>
  <si>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</si>
  <si>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</si>
  <si>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</si>
  <si>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</si>
  <si>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</si>
  <si>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</si>
  <si>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</si>
  <si>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</si>
  <si>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</si>
  <si>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</si>
  <si>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</si>
  <si>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</si>
  <si>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</si>
  <si>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</si>
  <si>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</si>
  <si>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</si>
  <si>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</si>
  <si>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</si>
  <si>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</si>
  <si>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</si>
  <si>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</si>
  <si>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</si>
  <si>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</si>
  <si>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</si>
  <si>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</si>
  <si>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</si>
  <si>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</si>
  <si>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</si>
  <si>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</si>
  <si>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</si>
  <si>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</si>
  <si>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</si>
  <si>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</si>
  <si>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</si>
  <si>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</si>
  <si>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01.01.2015- 31.03.2015</t>
  </si>
  <si>
    <t>Ръководител:  Антон Божков</t>
  </si>
  <si>
    <t>Дата на съставяне: 27.05.2015г.</t>
  </si>
  <si>
    <t xml:space="preserve"> Антон Божков</t>
  </si>
  <si>
    <t>27.05.2015г.</t>
  </si>
  <si>
    <t xml:space="preserve">Дата на съставяне: 27.05.2015г.                           </t>
  </si>
  <si>
    <t xml:space="preserve">Дата  на съставяне: 27.05.2015г.                                                                                                        </t>
  </si>
  <si>
    <t>Ръководител: Антон Божков</t>
  </si>
  <si>
    <t>Дата на съставяне:27.05.2015г.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</si>
</sst>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6">
      <selection activeCell="I109" sqref="G109:I10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199</v>
      </c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1703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69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380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43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2492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-59793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-59793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-246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-60039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8631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20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435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610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21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21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215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7938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610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89</v>
      </c>
      <c r="D58" s="150">
        <v>89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114</v>
      </c>
      <c r="D59" s="150">
        <v>100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21930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15541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203</v>
      </c>
      <c r="D64" s="154">
        <f>SUM(D58:D63)</f>
        <v>189</v>
      </c>
      <c r="E64" s="236" t="s">
        <v>199</v>
      </c>
      <c r="F64" s="241" t="s">
        <v>200</v>
      </c>
      <c r="G64" s="151">
        <v>5974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285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42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5241</v>
      </c>
      <c r="D68" s="150">
        <v>3751</v>
      </c>
      <c r="E68" s="236" t="s">
        <v>212</v>
      </c>
      <c r="F68" s="241" t="s">
        <v>213</v>
      </c>
      <c r="G68" s="151">
        <v>88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21930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48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5289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21930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15850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15850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1068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843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1911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23253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31191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31191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865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864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60" sqref="E6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01.01.2015- 31.03.2015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114</v>
      </c>
      <c r="D9" s="45">
        <v>12</v>
      </c>
      <c r="E9" s="297" t="s">
        <v>283</v>
      </c>
      <c r="F9" s="546" t="s">
        <v>284</v>
      </c>
      <c r="G9" s="547">
        <v>176</v>
      </c>
      <c r="H9" s="547"/>
    </row>
    <row r="10" spans="1:8" ht="12">
      <c r="A10" s="297" t="s">
        <v>285</v>
      </c>
      <c r="B10" s="298" t="s">
        <v>286</v>
      </c>
      <c r="C10" s="45">
        <v>948</v>
      </c>
      <c r="D10" s="45">
        <v>1262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357</v>
      </c>
      <c r="D11" s="45">
        <v>523</v>
      </c>
      <c r="E11" s="299" t="s">
        <v>291</v>
      </c>
      <c r="F11" s="546" t="s">
        <v>292</v>
      </c>
      <c r="G11" s="547">
        <v>1269</v>
      </c>
      <c r="H11" s="547">
        <v>1189</v>
      </c>
    </row>
    <row r="12" spans="1:8" ht="12">
      <c r="A12" s="297" t="s">
        <v>293</v>
      </c>
      <c r="B12" s="298" t="s">
        <v>294</v>
      </c>
      <c r="C12" s="45">
        <v>264</v>
      </c>
      <c r="D12" s="45">
        <v>158</v>
      </c>
      <c r="E12" s="299" t="s">
        <v>77</v>
      </c>
      <c r="F12" s="546" t="s">
        <v>295</v>
      </c>
      <c r="G12" s="547">
        <v>49</v>
      </c>
      <c r="H12" s="547">
        <v>6</v>
      </c>
    </row>
    <row r="13" spans="1:18" ht="12">
      <c r="A13" s="297" t="s">
        <v>296</v>
      </c>
      <c r="B13" s="298" t="s">
        <v>297</v>
      </c>
      <c r="C13" s="45">
        <v>44</v>
      </c>
      <c r="D13" s="45">
        <v>23</v>
      </c>
      <c r="E13" s="300" t="s">
        <v>50</v>
      </c>
      <c r="F13" s="548" t="s">
        <v>298</v>
      </c>
      <c r="G13" s="545">
        <f>SUM(G9:G12)</f>
        <v>1494</v>
      </c>
      <c r="H13" s="545">
        <f>SUM(H9:H12)</f>
        <v>1195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43</v>
      </c>
      <c r="D16" s="46">
        <v>95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1770</v>
      </c>
      <c r="D19" s="48">
        <f>SUM(D9:D15)+D16</f>
        <v>2073</v>
      </c>
      <c r="E19" s="303" t="s">
        <v>315</v>
      </c>
      <c r="F19" s="549" t="s">
        <v>316</v>
      </c>
      <c r="G19" s="547">
        <v>265</v>
      </c>
      <c r="H19" s="547">
        <v>32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141</v>
      </c>
      <c r="D22" s="45">
        <v>201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265</v>
      </c>
      <c r="H24" s="545">
        <f>SUM(H19:H23)</f>
        <v>32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141</v>
      </c>
      <c r="D26" s="48">
        <f>SUM(D22:D25)</f>
        <v>201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1911</v>
      </c>
      <c r="D28" s="49">
        <f>D26+D19</f>
        <v>2274</v>
      </c>
      <c r="E28" s="126" t="s">
        <v>337</v>
      </c>
      <c r="F28" s="551" t="s">
        <v>338</v>
      </c>
      <c r="G28" s="545">
        <f>G13+G15+G24</f>
        <v>1759</v>
      </c>
      <c r="H28" s="545">
        <f>H13+H15+H24</f>
        <v>1227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152</v>
      </c>
      <c r="H30" s="52">
        <f>IF((D28-H28)&gt;0,D28-H28,0)</f>
        <v>1047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246</v>
      </c>
      <c r="H31" s="547">
        <v>1273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1911</v>
      </c>
      <c r="D33" s="48">
        <f>D28-D31+D32</f>
        <v>2274</v>
      </c>
      <c r="E33" s="126" t="s">
        <v>351</v>
      </c>
      <c r="F33" s="551" t="s">
        <v>352</v>
      </c>
      <c r="G33" s="52">
        <f>G32-G31+G28</f>
        <v>1513</v>
      </c>
      <c r="H33" s="52">
        <f>H32-H31+H28</f>
        <v>-46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398</v>
      </c>
      <c r="H34" s="545">
        <f>IF((D33-H33)&gt;0,D33-H33,0)</f>
        <v>2320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398</v>
      </c>
      <c r="H39" s="556">
        <f>IF(H34&gt;0,IF(D35+H34&lt;0,0,D35+H34),IF(D34-D35&lt;0,D35-D34,0))</f>
        <v>2320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96</v>
      </c>
      <c r="D40" s="50"/>
      <c r="E40" s="126" t="s">
        <v>369</v>
      </c>
      <c r="F40" s="555" t="s">
        <v>371</v>
      </c>
      <c r="G40" s="547"/>
      <c r="H40" s="547">
        <v>6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494</v>
      </c>
      <c r="H41" s="51">
        <f>IF(D39=0,IF(H39-H40&gt;0,H39-H40+D40,0),IF(D39-D40&lt;0,D40-D39+H40,0))</f>
        <v>2314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1911</v>
      </c>
      <c r="D42" s="52">
        <f>D33+D35+D39</f>
        <v>2274</v>
      </c>
      <c r="E42" s="127" t="s">
        <v>378</v>
      </c>
      <c r="F42" s="128" t="s">
        <v>379</v>
      </c>
      <c r="G42" s="52">
        <f>G39+G33</f>
        <v>1911</v>
      </c>
      <c r="H42" s="52">
        <f>H39+H33</f>
        <v>2274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867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866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D49" sqref="D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01.01.2015- 31.03.2015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3329</v>
      </c>
      <c r="D10" s="53">
        <v>2558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-2490</v>
      </c>
      <c r="D11" s="53">
        <v>-1485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-269</v>
      </c>
      <c r="D13" s="53">
        <v>-148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-285</v>
      </c>
      <c r="D14" s="53">
        <v>-156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</v>
      </c>
      <c r="D15" s="53">
        <v>-13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-135</v>
      </c>
      <c r="D19" s="53">
        <v>-34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148</v>
      </c>
      <c r="D20" s="54">
        <f>SUM(D10:D19)</f>
        <v>722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-145</v>
      </c>
      <c r="D24" s="53">
        <v>-852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229</v>
      </c>
      <c r="D25" s="53">
        <v>390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-9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81</v>
      </c>
      <c r="D32" s="54">
        <f>SUM(D22:D31)</f>
        <v>-469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54</v>
      </c>
      <c r="D36" s="53">
        <v>822</v>
      </c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-729</v>
      </c>
      <c r="E37" s="129"/>
      <c r="F37" s="129"/>
    </row>
    <row r="38" spans="1:6" ht="12">
      <c r="A38" s="331" t="s">
        <v>437</v>
      </c>
      <c r="B38" s="332" t="s">
        <v>438</v>
      </c>
      <c r="C38" s="53">
        <v>-9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-52</v>
      </c>
      <c r="D41" s="53">
        <v>293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-7</v>
      </c>
      <c r="D42" s="54">
        <f>SUM(D34:D41)</f>
        <v>387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222</v>
      </c>
      <c r="D43" s="54">
        <f>D42+D32+D20</f>
        <v>640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1911</v>
      </c>
      <c r="D45" s="54">
        <f>D44+D43</f>
        <v>1000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1911</v>
      </c>
      <c r="D46" s="55">
        <v>1000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01.01.2015- 31.03.2015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-246</v>
      </c>
      <c r="K16" s="59"/>
      <c r="L16" s="343">
        <f t="shared" si="1"/>
        <v>-246</v>
      </c>
      <c r="M16" s="59">
        <v>96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-22</v>
      </c>
      <c r="J17" s="61">
        <f>J18+J19</f>
        <v>22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>
        <v>-22</v>
      </c>
      <c r="J18" s="59">
        <v>22</v>
      </c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235</v>
      </c>
      <c r="I29" s="58">
        <f t="shared" si="6"/>
        <v>0</v>
      </c>
      <c r="J29" s="58">
        <f t="shared" si="6"/>
        <v>-60039</v>
      </c>
      <c r="K29" s="58">
        <f t="shared" si="6"/>
        <v>0</v>
      </c>
      <c r="L29" s="343">
        <f t="shared" si="1"/>
        <v>8631</v>
      </c>
      <c r="M29" s="58">
        <f t="shared" si="6"/>
        <v>20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235</v>
      </c>
      <c r="I32" s="58">
        <f t="shared" si="7"/>
        <v>0</v>
      </c>
      <c r="J32" s="58">
        <f t="shared" si="7"/>
        <v>-60039</v>
      </c>
      <c r="K32" s="58">
        <f t="shared" si="7"/>
        <v>0</v>
      </c>
      <c r="L32" s="343">
        <f t="shared" si="1"/>
        <v>8631</v>
      </c>
      <c r="M32" s="58">
        <f>M29+M30+M31</f>
        <v>20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869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866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J59" sqref="J5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01.01.2015- 31.03.2015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92</v>
      </c>
      <c r="L10" s="64">
        <v>3</v>
      </c>
      <c r="M10" s="64"/>
      <c r="N10" s="73">
        <f aca="true" t="shared" si="4" ref="N10:N39">K10+L10-M10</f>
        <v>95</v>
      </c>
      <c r="O10" s="64"/>
      <c r="P10" s="64"/>
      <c r="Q10" s="73">
        <f t="shared" si="0"/>
        <v>95</v>
      </c>
      <c r="R10" s="73">
        <f t="shared" si="1"/>
        <v>199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80</v>
      </c>
      <c r="F11" s="188"/>
      <c r="G11" s="73">
        <f t="shared" si="2"/>
        <v>5132</v>
      </c>
      <c r="H11" s="64"/>
      <c r="I11" s="64"/>
      <c r="J11" s="73">
        <f t="shared" si="3"/>
        <v>5132</v>
      </c>
      <c r="K11" s="64">
        <v>3145</v>
      </c>
      <c r="L11" s="64">
        <v>284</v>
      </c>
      <c r="M11" s="64"/>
      <c r="N11" s="73">
        <f t="shared" si="4"/>
        <v>3429</v>
      </c>
      <c r="O11" s="64"/>
      <c r="P11" s="64"/>
      <c r="Q11" s="73">
        <f t="shared" si="0"/>
        <v>3429</v>
      </c>
      <c r="R11" s="73">
        <f t="shared" si="1"/>
        <v>1703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/>
      <c r="F12" s="188"/>
      <c r="G12" s="73">
        <f t="shared" si="2"/>
        <v>166</v>
      </c>
      <c r="H12" s="64"/>
      <c r="I12" s="64"/>
      <c r="J12" s="73">
        <f t="shared" si="3"/>
        <v>166</v>
      </c>
      <c r="K12" s="64">
        <v>81</v>
      </c>
      <c r="L12" s="64">
        <v>16</v>
      </c>
      <c r="M12" s="64"/>
      <c r="N12" s="73">
        <f t="shared" si="4"/>
        <v>97</v>
      </c>
      <c r="O12" s="64"/>
      <c r="P12" s="64"/>
      <c r="Q12" s="73">
        <f t="shared" si="0"/>
        <v>97</v>
      </c>
      <c r="R12" s="73">
        <f t="shared" si="1"/>
        <v>69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/>
      <c r="F13" s="188"/>
      <c r="G13" s="73">
        <f t="shared" si="2"/>
        <v>840</v>
      </c>
      <c r="H13" s="64"/>
      <c r="I13" s="64"/>
      <c r="J13" s="73">
        <f t="shared" si="3"/>
        <v>840</v>
      </c>
      <c r="K13" s="64">
        <v>407</v>
      </c>
      <c r="L13" s="64">
        <v>53</v>
      </c>
      <c r="M13" s="64"/>
      <c r="N13" s="73">
        <f t="shared" si="4"/>
        <v>460</v>
      </c>
      <c r="O13" s="64"/>
      <c r="P13" s="64"/>
      <c r="Q13" s="73">
        <f t="shared" si="0"/>
        <v>460</v>
      </c>
      <c r="R13" s="73">
        <f t="shared" si="1"/>
        <v>380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/>
      <c r="F16" s="188"/>
      <c r="G16" s="73">
        <f t="shared" si="2"/>
        <v>105</v>
      </c>
      <c r="H16" s="64"/>
      <c r="I16" s="64"/>
      <c r="J16" s="73">
        <f t="shared" si="3"/>
        <v>105</v>
      </c>
      <c r="K16" s="64">
        <v>61</v>
      </c>
      <c r="L16" s="64">
        <v>1</v>
      </c>
      <c r="M16" s="64"/>
      <c r="N16" s="73">
        <f t="shared" si="4"/>
        <v>62</v>
      </c>
      <c r="O16" s="64"/>
      <c r="P16" s="64"/>
      <c r="Q16" s="73">
        <f aca="true" t="shared" si="5" ref="Q16:Q25">N16+O16-P16</f>
        <v>62</v>
      </c>
      <c r="R16" s="73">
        <f aca="true" t="shared" si="6" ref="R16:R25">J16-Q16</f>
        <v>43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80</v>
      </c>
      <c r="F17" s="193">
        <f>SUM(F9:F16)</f>
        <v>0</v>
      </c>
      <c r="G17" s="73">
        <f t="shared" si="2"/>
        <v>6635</v>
      </c>
      <c r="H17" s="74">
        <f>SUM(H9:H16)</f>
        <v>0</v>
      </c>
      <c r="I17" s="74">
        <f>SUM(I9:I16)</f>
        <v>0</v>
      </c>
      <c r="J17" s="73">
        <f t="shared" si="3"/>
        <v>6635</v>
      </c>
      <c r="K17" s="74">
        <f>SUM(K9:K16)</f>
        <v>3786</v>
      </c>
      <c r="L17" s="74">
        <f>SUM(L9:L16)</f>
        <v>357</v>
      </c>
      <c r="M17" s="74">
        <f>SUM(M9:M16)</f>
        <v>0</v>
      </c>
      <c r="N17" s="73">
        <f t="shared" si="4"/>
        <v>4143</v>
      </c>
      <c r="O17" s="74">
        <f>SUM(O9:O16)</f>
        <v>0</v>
      </c>
      <c r="P17" s="74">
        <f>SUM(P9:P16)</f>
        <v>0</v>
      </c>
      <c r="Q17" s="73">
        <f t="shared" si="5"/>
        <v>4143</v>
      </c>
      <c r="R17" s="73">
        <f t="shared" si="6"/>
        <v>2492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>
        <v>3</v>
      </c>
      <c r="L24" s="64"/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45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11763</v>
      </c>
      <c r="E40" s="436">
        <f>E17+E18+E19+E25+E38+E39</f>
        <v>80</v>
      </c>
      <c r="F40" s="436">
        <f aca="true" t="shared" si="13" ref="F40:R40">F17+F18+F19+F25+F38+F39</f>
        <v>0</v>
      </c>
      <c r="G40" s="436">
        <f t="shared" si="13"/>
        <v>11843</v>
      </c>
      <c r="H40" s="436">
        <f t="shared" si="13"/>
        <v>0</v>
      </c>
      <c r="I40" s="436">
        <f t="shared" si="13"/>
        <v>0</v>
      </c>
      <c r="J40" s="436">
        <f t="shared" si="13"/>
        <v>11843</v>
      </c>
      <c r="K40" s="436">
        <f t="shared" si="13"/>
        <v>3789</v>
      </c>
      <c r="L40" s="436">
        <f t="shared" si="13"/>
        <v>357</v>
      </c>
      <c r="M40" s="436">
        <f t="shared" si="13"/>
        <v>0</v>
      </c>
      <c r="N40" s="436">
        <f t="shared" si="13"/>
        <v>4146</v>
      </c>
      <c r="O40" s="436">
        <f t="shared" si="13"/>
        <v>0</v>
      </c>
      <c r="P40" s="436">
        <f t="shared" si="13"/>
        <v>0</v>
      </c>
      <c r="Q40" s="436">
        <f t="shared" si="13"/>
        <v>4146</v>
      </c>
      <c r="R40" s="436">
        <f t="shared" si="13"/>
        <v>7697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609" t="s">
        <v>858</v>
      </c>
      <c r="I44" s="610"/>
      <c r="J44" s="610"/>
      <c r="K44" s="610"/>
      <c r="L44" s="609"/>
      <c r="M44" s="610"/>
      <c r="N44" s="610"/>
      <c r="O44" s="609" t="s">
        <v>870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C23" sqref="C2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01.01.2015- 31.03.2015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26</v>
      </c>
      <c r="D16" s="118">
        <f>+D17+D18</f>
        <v>26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>
        <v>5</v>
      </c>
      <c r="D17" s="107">
        <v>5</v>
      </c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21</v>
      </c>
      <c r="D18" s="107">
        <v>21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26</v>
      </c>
      <c r="D19" s="103">
        <f>D11+D15+D16</f>
        <v>26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215</v>
      </c>
      <c r="D21" s="107">
        <v>215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15850</v>
      </c>
      <c r="D24" s="118">
        <f>SUM(D25:D27)</f>
        <v>15850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15850</v>
      </c>
      <c r="D25" s="107">
        <v>15850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5241</v>
      </c>
      <c r="D28" s="107">
        <v>5241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48</v>
      </c>
      <c r="D33" s="104">
        <f>SUM(D34:D37)</f>
        <v>48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48</v>
      </c>
      <c r="D37" s="107">
        <v>48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21139</v>
      </c>
      <c r="D43" s="103">
        <f>D24+D28+D29+D31+D30+D32+D33+D38</f>
        <v>21139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21380</v>
      </c>
      <c r="D44" s="102">
        <f>D43+D21+D19+D9</f>
        <v>21380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435</v>
      </c>
      <c r="D52" s="102">
        <f>SUM(D53:D55)</f>
        <v>435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435</v>
      </c>
      <c r="D53" s="107">
        <v>435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435</v>
      </c>
      <c r="D66" s="102">
        <f>D52+D56+D61+D62+D63+D64</f>
        <v>435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21930</v>
      </c>
      <c r="D85" s="103">
        <f>SUM(D86:D90)+D94</f>
        <v>21930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15541</v>
      </c>
      <c r="D86" s="107">
        <v>15541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5974</v>
      </c>
      <c r="D87" s="107">
        <v>5974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285</v>
      </c>
      <c r="D89" s="107">
        <v>285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88</v>
      </c>
      <c r="D90" s="102">
        <f>SUM(D91:D93)</f>
        <v>88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88</v>
      </c>
      <c r="D93" s="107">
        <v>88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42</v>
      </c>
      <c r="D94" s="107">
        <v>42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21930</v>
      </c>
      <c r="D96" s="103">
        <f>D85+D80+D75+D71+D95</f>
        <v>21930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22365</v>
      </c>
      <c r="D97" s="103">
        <f>D96+D68+D66</f>
        <v>22365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865</v>
      </c>
      <c r="B109" s="620"/>
      <c r="C109" s="609" t="s">
        <v>858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864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4" sqref="B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01.01.2015- 31.03.2015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871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5">
      <selection activeCell="E96" sqref="E9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01.01.2015- 31.03.2015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871</v>
      </c>
      <c r="B151" s="451"/>
      <c r="C151" s="609" t="s">
        <v>858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864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2015-05-19T12:16:15Z</cp:lastPrinted>
  <dcterms:created xsi:type="dcterms:W3CDTF">2000-06-29T12:02:40Z</dcterms:created>
  <dcterms:modified xsi:type="dcterms:W3CDTF">2015-07-16T08:38:09Z</dcterms:modified>
  <cp:category/>
  <cp:version/>
  <cp:contentType/>
  <cp:contentStatus/>
</cp:coreProperties>
</file>